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emp\4_A\"/>
    </mc:Choice>
  </mc:AlternateContent>
  <xr:revisionPtr revIDLastSave="0" documentId="13_ncr:1_{7A34E8BB-8316-43A7-901D-BA614EA27D4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  <c r="Q18" i="1"/>
  <c r="Q19" i="1"/>
  <c r="Q20" i="1"/>
  <c r="Q21" i="1"/>
  <c r="Q22" i="1"/>
  <c r="Q23" i="1"/>
  <c r="Q24" i="1"/>
  <c r="Q25" i="1"/>
  <c r="Q26" i="1"/>
  <c r="P26" i="1"/>
  <c r="P25" i="1"/>
  <c r="P24" i="1"/>
  <c r="P23" i="1"/>
  <c r="P22" i="1"/>
  <c r="P21" i="1"/>
  <c r="P20" i="1"/>
  <c r="P19" i="1"/>
  <c r="P18" i="1"/>
  <c r="P17" i="1"/>
  <c r="O26" i="1"/>
  <c r="O25" i="1"/>
  <c r="O24" i="1"/>
  <c r="O23" i="1"/>
  <c r="O22" i="1"/>
  <c r="O21" i="1"/>
  <c r="O20" i="1"/>
  <c r="O19" i="1"/>
  <c r="O18" i="1"/>
  <c r="O17" i="1"/>
  <c r="T16" i="1"/>
  <c r="R16" i="1"/>
  <c r="Q16" i="1"/>
  <c r="P16" i="1"/>
  <c r="O16" i="1"/>
  <c r="N16" i="1"/>
  <c r="F20" i="1"/>
  <c r="F19" i="1"/>
  <c r="F18" i="1"/>
  <c r="F17" i="1"/>
  <c r="J115" i="1" l="1"/>
</calcChain>
</file>

<file path=xl/sharedStrings.xml><?xml version="1.0" encoding="utf-8"?>
<sst xmlns="http://schemas.openxmlformats.org/spreadsheetml/2006/main" count="184" uniqueCount="182">
  <si>
    <t>Obsah buněk</t>
  </si>
  <si>
    <t>text</t>
  </si>
  <si>
    <t>"=vzorec"</t>
  </si>
  <si>
    <t>Průměr a medián - příklad:</t>
  </si>
  <si>
    <t>číslo zaměstnance</t>
  </si>
  <si>
    <t>hrubá mzda</t>
  </si>
  <si>
    <t>zaměstnanec</t>
  </si>
  <si>
    <t>Editace</t>
  </si>
  <si>
    <t>šipky</t>
  </si>
  <si>
    <t>dlouhý text se nemusí celý zobrazit</t>
  </si>
  <si>
    <t>myš</t>
  </si>
  <si>
    <t>ukázka:</t>
  </si>
  <si>
    <t>dlouhý text</t>
  </si>
  <si>
    <t>ahoj</t>
  </si>
  <si>
    <t>F2</t>
  </si>
  <si>
    <t>šířka-výška-řádku-sloupce</t>
  </si>
  <si>
    <t>DEL</t>
  </si>
  <si>
    <t>####</t>
  </si>
  <si>
    <t>adresace buněk - číslo řádku a označení sloupce</t>
  </si>
  <si>
    <t>A12</t>
  </si>
  <si>
    <t>šéf</t>
  </si>
  <si>
    <t>aritmetický průměr</t>
  </si>
  <si>
    <t xml:space="preserve">Jednoduché vzorce: </t>
  </si>
  <si>
    <t>medián</t>
  </si>
  <si>
    <t>nejzákladnější (+, -, *, /, suma)</t>
  </si>
  <si>
    <t>odkazy na buňky, používání kulatých závorek (NE složených, hranatých)</t>
  </si>
  <si>
    <t>Příklad:</t>
  </si>
  <si>
    <t>Jméno a příjmení</t>
  </si>
  <si>
    <t>Hrubá mzda</t>
  </si>
  <si>
    <t>Sociální pojištění - zaměstnanec (6,5 %) - z hrubé mzdy</t>
  </si>
  <si>
    <t>Zdravotní pojištění - zaměstnanec (4,5 %) - z hrubé mzdy</t>
  </si>
  <si>
    <t>Sociální pojistění (zaměstnavatel 24,8 %) - z hrubé mzdy</t>
  </si>
  <si>
    <t>Zdravotní pojištění (zaměstnavatel 9 %) - z hrubé mzdy</t>
  </si>
  <si>
    <t>Daň (15 % z hrubé mzdy)</t>
  </si>
  <si>
    <t>Sleva na dani</t>
  </si>
  <si>
    <t>Čistá mzda (hrubá mzda - 6,5% - 4,5 % - daň + sleva)  -dojde na účet zaměstnance</t>
  </si>
  <si>
    <t>Celkové náklady na zaměstnance (hrubá mzda + soc. a zdra. poj. zaměstnavatel)</t>
  </si>
  <si>
    <t>Příklady:</t>
  </si>
  <si>
    <t>Průměrný plat 2q/2023 - p. Novák</t>
  </si>
  <si>
    <t>sečti</t>
  </si>
  <si>
    <t>Medián - střední hodnota</t>
  </si>
  <si>
    <t>odečti</t>
  </si>
  <si>
    <t>uklízečka</t>
  </si>
  <si>
    <t>násob</t>
  </si>
  <si>
    <t>traktorista</t>
  </si>
  <si>
    <t>děl</t>
  </si>
  <si>
    <t>pokladní v supermarketu</t>
  </si>
  <si>
    <t>a nakonec všechny výsledky sečti</t>
  </si>
  <si>
    <t>zaměstnanec na směny</t>
  </si>
  <si>
    <t>obchodní náměstek</t>
  </si>
  <si>
    <t>Stavový řádek</t>
  </si>
  <si>
    <t>lékař</t>
  </si>
  <si>
    <t>jakmile označíme do bloku buňky, na stavovém řádku se zobrazí jejich součet</t>
  </si>
  <si>
    <t>poslanec</t>
  </si>
  <si>
    <t>u textových buněk se tato funkce neuplatňuje</t>
  </si>
  <si>
    <t>ministr</t>
  </si>
  <si>
    <t>funkci měníme na stavovém řádku myší - pravé tlačítko</t>
  </si>
  <si>
    <t>učitel</t>
  </si>
  <si>
    <t>Přesouvání tabulek (buněk)</t>
  </si>
  <si>
    <t>nejlépe pomocí schránky</t>
  </si>
  <si>
    <t>Ctrl + X, Ctrl + V, Ctrl + C … znáte z Wordu</t>
  </si>
  <si>
    <t>při vkládání obsahu ze schránky lze použít nabídku Úpravy - Vložit jinak - …</t>
  </si>
  <si>
    <t>Odstranění (vložení) řádků (sloupců)</t>
  </si>
  <si>
    <t>vložení řádku</t>
  </si>
  <si>
    <t>najet na řádek, nad který chceme vložit řádek nový</t>
  </si>
  <si>
    <t>Karta Domů - Vložit - řádek (nový řádek převezme formátování z předchozího)</t>
  </si>
  <si>
    <t>vložení více řádků naráz - označit řádky do bloku a pak Vložit - řádek (vloží se ten počet, který byl označen v bloku)</t>
  </si>
  <si>
    <t>podobně u sloupců</t>
  </si>
  <si>
    <t>odstranění - najet na pozici v daném sloupci</t>
  </si>
  <si>
    <t>Karta Domů - Odstranit - Celý řádek/sloupec</t>
  </si>
  <si>
    <t>Rozdělení tabulky na 2 části</t>
  </si>
  <si>
    <t>příčky - podobné jako u Wordu</t>
  </si>
  <si>
    <t>když chceme vidět dvě části listu (např. zobrazení záhlaví sloupců)</t>
  </si>
  <si>
    <t>Zobrazit - Ukotvit příčky</t>
  </si>
  <si>
    <t>Zobrazit - Uvolnit příčky</t>
  </si>
  <si>
    <t>Úprava (formát) buňky</t>
  </si>
  <si>
    <t>každá buňka může mít individuální grafickou podobu</t>
  </si>
  <si>
    <t>formátování se týká POUZE označených buněk</t>
  </si>
  <si>
    <t>Formát - Buňky (nebo přes pravé tl. myši)</t>
  </si>
  <si>
    <t>zarovnání - vlevo, vpravo, na střed</t>
  </si>
  <si>
    <t>řez písma - tučné, kurzíva, podtržení</t>
  </si>
  <si>
    <t>typ písma, velikost, barva, podbarvení</t>
  </si>
  <si>
    <t>čáry a ohraničení - standardní čáry zobrazené jako síť buněk jsou POMOCNÉ (NETISKNUTELNÉ)</t>
  </si>
  <si>
    <t>záložka zámek</t>
  </si>
  <si>
    <t>volba sama o sobě nic nezamyká, buňka se uzamče až v tom případě, když se uzamče celý list</t>
  </si>
  <si>
    <t>záložka vzorky</t>
  </si>
  <si>
    <t>pozadí buňky</t>
  </si>
  <si>
    <t>nenastavovat - nečitelný obsah buňky</t>
  </si>
  <si>
    <t>záložka ohraničení</t>
  </si>
  <si>
    <t>čára (typ) a umístění</t>
  </si>
  <si>
    <t>barva čáry</t>
  </si>
  <si>
    <t>záložka písmo</t>
  </si>
  <si>
    <t>typ, řez, velikost, podtržení</t>
  </si>
  <si>
    <t>efekty, barva</t>
  </si>
  <si>
    <t>záložka zarovnání</t>
  </si>
  <si>
    <t>vodorovné</t>
  </si>
  <si>
    <t>svislé</t>
  </si>
  <si>
    <t>sloučit buňky</t>
  </si>
  <si>
    <t>přizpůsobit obsahu</t>
  </si>
  <si>
    <t>zalomit text v buňce</t>
  </si>
  <si>
    <t>nastavení textu v buňce</t>
  </si>
  <si>
    <t>orientace textu</t>
  </si>
  <si>
    <t>záložka číslo</t>
  </si>
  <si>
    <t>nadefinujeme, jak bude číselná hodnota vypadat (jak se bude zobrazovat)</t>
  </si>
  <si>
    <t>Př.</t>
  </si>
  <si>
    <t>Na 3 desetiny + oddělovače</t>
  </si>
  <si>
    <t>Datum</t>
  </si>
  <si>
    <t>Čas</t>
  </si>
  <si>
    <t>nepíšeme tedy číslo "1 235,60 Kč" ale pouze "1235,6"</t>
  </si>
  <si>
    <t>nastavujeme tedy "ČÍSELNOU MASKU"</t>
  </si>
  <si>
    <t>nastavíme typ čísla (obecný, číslo, měna, účetnický, datum, čas, …)</t>
  </si>
  <si>
    <t>pak konkrétně nastavíme ostatní parametry</t>
  </si>
  <si>
    <t>vytváření masky</t>
  </si>
  <si>
    <t>#</t>
  </si>
  <si>
    <t>jedno nebo skupina čísel různých od nuly</t>
  </si>
  <si>
    <t>nula - nula umístí na pozici číslo</t>
  </si>
  <si>
    <t>mezera</t>
  </si>
  <si>
    <t>oddělovač tisíců</t>
  </si>
  <si>
    <t>,</t>
  </si>
  <si>
    <t>čárka - pro desetinná čísla</t>
  </si>
  <si>
    <t>příklady:</t>
  </si>
  <si>
    <t># ###,00" tun"</t>
  </si>
  <si>
    <t>15 260,00 tun</t>
  </si>
  <si>
    <t>?</t>
  </si>
  <si>
    <t>78 °C</t>
  </si>
  <si>
    <t>Kč 14 158,78</t>
  </si>
  <si>
    <t>Hledání</t>
  </si>
  <si>
    <t>Karta Domů - Úpravy - Najít</t>
  </si>
  <si>
    <t>Oblast - kde se má vyhledávat</t>
  </si>
  <si>
    <t>Nahrazování</t>
  </si>
  <si>
    <t>Najít</t>
  </si>
  <si>
    <t xml:space="preserve">zaměnit záložka -- karta </t>
  </si>
  <si>
    <t>Nahradit čím</t>
  </si>
  <si>
    <t>Nahradit/Nahradit vše/Najít další</t>
  </si>
  <si>
    <t>Automatický formát</t>
  </si>
  <si>
    <t>pozadí, ohraničení, zarovnání, barva</t>
  </si>
  <si>
    <r>
      <rPr>
        <b/>
        <sz val="10"/>
        <color indexed="10"/>
        <rFont val="Arial"/>
        <family val="2"/>
        <charset val="238"/>
      </rPr>
      <t>NENÍ --</t>
    </r>
    <r>
      <rPr>
        <sz val="10"/>
        <color indexed="10"/>
        <rFont val="Arial"/>
        <family val="2"/>
        <charset val="238"/>
      </rPr>
      <t>-</t>
    </r>
    <r>
      <rPr>
        <sz val="10"/>
        <rFont val="Arial"/>
        <family val="2"/>
        <charset val="238"/>
      </rPr>
      <t>označit buňky: Formát - Automatický formát</t>
    </r>
  </si>
  <si>
    <t>Číslo zboží</t>
  </si>
  <si>
    <t>Název zboží</t>
  </si>
  <si>
    <t>Počet (kg)</t>
  </si>
  <si>
    <t>Jablka</t>
  </si>
  <si>
    <t>Hrušky</t>
  </si>
  <si>
    <t>Broskve</t>
  </si>
  <si>
    <t>Třešně</t>
  </si>
  <si>
    <t>Celkem na skladě</t>
  </si>
  <si>
    <t>Styl</t>
  </si>
  <si>
    <t>vztahuje se na text v tabulkách</t>
  </si>
  <si>
    <t>Formát - Styl - Přidat/Upravit/Odstranit/Sloučit</t>
  </si>
  <si>
    <t>nadefinujeme všechny vlastnosti jako pro buňku samotnou!</t>
  </si>
  <si>
    <t>Podmíněné formátování</t>
  </si>
  <si>
    <t>vizuální změna formátu buňky</t>
  </si>
  <si>
    <t>Domů - Podmíněné formátování</t>
  </si>
  <si>
    <t>pro dané buňky nastavíme podmínku, pokud je splněna, změní se formát dle nastavení</t>
  </si>
  <si>
    <t>pro jednu buňku lze nastavit max 3 podmínky - starý Excel</t>
  </si>
  <si>
    <t>po vymazání obsahu buňky podmíněné formátování zůstává nachováno!!</t>
  </si>
  <si>
    <t>příklad</t>
  </si>
  <si>
    <t>Příjmení</t>
  </si>
  <si>
    <t>Jméno</t>
  </si>
  <si>
    <t>ČJ</t>
  </si>
  <si>
    <t>AJ</t>
  </si>
  <si>
    <t>NJ</t>
  </si>
  <si>
    <t>Průměr</t>
  </si>
  <si>
    <t>Josef</t>
  </si>
  <si>
    <t>Vomáčka</t>
  </si>
  <si>
    <t>kjhkjhkj</t>
  </si>
  <si>
    <t>Petr</t>
  </si>
  <si>
    <t>Příhoda</t>
  </si>
  <si>
    <t>Náhoda</t>
  </si>
  <si>
    <t>František</t>
  </si>
  <si>
    <t>Novák</t>
  </si>
  <si>
    <t>Nastavte podmíněné formátování k průměru (když průměr horší než 2 a menší než 3 - oranžové pozadí, když stejný nebo horší 3 - červené pozadí</t>
  </si>
  <si>
    <t>Zkuste si uspořádat tabulku dle příjmení, jména a předmětů - vyzkoušejte několik možných nastavení</t>
  </si>
  <si>
    <t>Nastavte v tabulce filtr k jednotlivým předmětům</t>
  </si>
  <si>
    <t>Další příklady</t>
  </si>
  <si>
    <t>V datové sérii zformátujte podbarvení buněk tak, aby nadprůměrné hodnoty byly červené a podprůměrné žluté.</t>
  </si>
  <si>
    <t>Pomocí vhodné funkce v podmínce podmíněného formátování zvýrazněte červeně</t>
  </si>
  <si>
    <r>
      <t xml:space="preserve">největší hodnotu v každém </t>
    </r>
    <r>
      <rPr>
        <b/>
        <sz val="10"/>
        <rFont val="Arial"/>
        <family val="2"/>
        <charset val="238"/>
      </rPr>
      <t>sloupci hodnot</t>
    </r>
    <r>
      <rPr>
        <sz val="10"/>
        <rFont val="Arial"/>
        <family val="2"/>
        <charset val="238"/>
      </rPr>
      <t>.</t>
    </r>
  </si>
  <si>
    <t>aaaaaa</t>
  </si>
  <si>
    <t>rahhhhhhhh</t>
  </si>
  <si>
    <t>slay</t>
  </si>
  <si>
    <t>aaaaaaaaaaaaaaaaa</t>
  </si>
  <si>
    <t>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</si>
</sst>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3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14" fontId="0" fillId="0" borderId="0" xfId="0" applyNumberFormat="1"/>
    <xf numFmtId="21" fontId="0" fillId="0" borderId="0" xfId="0" applyNumberFormat="1"/>
    <xf numFmtId="17" fontId="0" fillId="0" borderId="0" xfId="0" applyNumberFormat="1"/>
    <xf numFmtId="0" fontId="5" fillId="0" borderId="2" xfId="0" applyFont="1" applyBorder="1" applyAlignment="1">
      <alignment vertical="center" wrapText="1" shrinkToFit="1"/>
    </xf>
    <xf numFmtId="0" fontId="1" fillId="3" borderId="1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" fillId="4" borderId="0" xfId="0" applyFont="1" applyFill="1"/>
    <xf numFmtId="0" fontId="3" fillId="0" borderId="1" xfId="0" applyFont="1" applyBorder="1"/>
    <xf numFmtId="0" fontId="1" fillId="0" borderId="1" xfId="0" applyFont="1" applyBorder="1"/>
    <xf numFmtId="0" fontId="10" fillId="0" borderId="0" xfId="0" applyFont="1" applyAlignment="1">
      <alignment horizontal="right"/>
    </xf>
    <xf numFmtId="0" fontId="0" fillId="4" borderId="0" xfId="0" applyFill="1"/>
    <xf numFmtId="0" fontId="10" fillId="0" borderId="4" xfId="0" applyFont="1" applyBorder="1"/>
    <xf numFmtId="0" fontId="1" fillId="5" borderId="0" xfId="0" applyFont="1" applyFill="1"/>
    <xf numFmtId="0" fontId="0" fillId="5" borderId="0" xfId="0" applyFill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6" borderId="10" xfId="0" applyFont="1" applyFill="1" applyBorder="1" applyProtection="1">
      <protection locked="0"/>
    </xf>
    <xf numFmtId="0" fontId="0" fillId="0" borderId="11" xfId="0" applyBorder="1"/>
    <xf numFmtId="0" fontId="0" fillId="6" borderId="12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6" borderId="15" xfId="0" applyFill="1" applyBorder="1" applyProtection="1">
      <protection locked="0"/>
    </xf>
    <xf numFmtId="0" fontId="11" fillId="4" borderId="0" xfId="0" applyFont="1" applyFill="1"/>
    <xf numFmtId="0" fontId="1" fillId="5" borderId="1" xfId="0" applyFont="1" applyFill="1" applyBorder="1"/>
    <xf numFmtId="0" fontId="1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U143"/>
  <sheetViews>
    <sheetView tabSelected="1" workbookViewId="0">
      <selection activeCell="Q16" sqref="Q16:Q26"/>
    </sheetView>
  </sheetViews>
  <sheetFormatPr defaultRowHeight="12.75" x14ac:dyDescent="0.2"/>
  <cols>
    <col min="4" max="4" width="10.140625" bestFit="1" customWidth="1"/>
    <col min="5" max="5" width="11.7109375" customWidth="1"/>
    <col min="7" max="7" width="7.42578125" customWidth="1"/>
    <col min="8" max="8" width="12.5703125" customWidth="1"/>
    <col min="12" max="12" width="33.140625" customWidth="1"/>
    <col min="13" max="13" width="12.5703125" customWidth="1"/>
    <col min="14" max="14" width="14.42578125" customWidth="1"/>
    <col min="15" max="15" width="16.5703125" customWidth="1"/>
    <col min="16" max="16" width="13.28515625" customWidth="1"/>
    <col min="17" max="17" width="13.7109375" customWidth="1"/>
    <col min="18" max="18" width="11.28515625" customWidth="1"/>
    <col min="19" max="19" width="7.28515625" customWidth="1"/>
    <col min="20" max="20" width="17.42578125" customWidth="1"/>
    <col min="21" max="21" width="16.140625" customWidth="1"/>
    <col min="22" max="22" width="16" customWidth="1"/>
  </cols>
  <sheetData>
    <row r="2" spans="2:21" ht="14.25" x14ac:dyDescent="0.2">
      <c r="B2" s="17" t="s">
        <v>0</v>
      </c>
      <c r="C2" s="17"/>
      <c r="D2" s="17" t="s">
        <v>1</v>
      </c>
      <c r="E2" s="17"/>
      <c r="F2" s="44" t="s">
        <v>181</v>
      </c>
      <c r="G2" s="17"/>
      <c r="H2" s="17"/>
      <c r="I2" s="17"/>
      <c r="J2" s="17"/>
      <c r="K2" s="17"/>
      <c r="L2" s="17"/>
    </row>
    <row r="3" spans="2:21" ht="14.25" x14ac:dyDescent="0.2">
      <c r="B3" s="17"/>
      <c r="C3" s="17"/>
      <c r="D3" s="17">
        <v>123</v>
      </c>
      <c r="E3" s="17"/>
      <c r="F3" s="17"/>
      <c r="G3" s="17"/>
      <c r="H3" s="17"/>
      <c r="I3" s="17"/>
      <c r="J3" s="17"/>
      <c r="K3" s="17"/>
      <c r="L3" s="17"/>
    </row>
    <row r="4" spans="2:21" ht="15.75" x14ac:dyDescent="0.25">
      <c r="B4" s="17"/>
      <c r="C4" s="17"/>
      <c r="D4" s="17" t="s">
        <v>2</v>
      </c>
      <c r="E4" s="17"/>
      <c r="F4" s="17"/>
      <c r="G4" s="17"/>
      <c r="H4" s="17" t="s">
        <v>177</v>
      </c>
      <c r="I4" s="17"/>
      <c r="J4" s="17" t="s">
        <v>179</v>
      </c>
      <c r="K4" s="17"/>
      <c r="L4" s="17"/>
      <c r="M4" s="19" t="s">
        <v>3</v>
      </c>
      <c r="N4" s="20"/>
      <c r="O4" s="20"/>
      <c r="P4" s="20"/>
      <c r="Q4" s="20"/>
    </row>
    <row r="5" spans="2:21" ht="30" x14ac:dyDescent="0.2">
      <c r="B5" s="17"/>
      <c r="C5" s="17"/>
      <c r="D5" s="18">
        <v>40148</v>
      </c>
      <c r="E5" s="17"/>
      <c r="F5" s="17"/>
      <c r="G5" s="17"/>
      <c r="H5" s="17" t="s">
        <v>178</v>
      </c>
      <c r="I5" s="17"/>
      <c r="J5" s="17"/>
      <c r="K5" s="17"/>
      <c r="L5" s="17"/>
      <c r="M5" s="20"/>
      <c r="N5" s="20"/>
      <c r="O5" s="21" t="s">
        <v>4</v>
      </c>
      <c r="P5" s="20" t="s">
        <v>5</v>
      </c>
      <c r="Q5" s="20"/>
    </row>
    <row r="6" spans="2:21" ht="15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20"/>
      <c r="N6" s="25" t="s">
        <v>6</v>
      </c>
      <c r="O6" s="20">
        <v>1</v>
      </c>
      <c r="P6" s="20">
        <v>25000</v>
      </c>
      <c r="Q6" s="20"/>
    </row>
    <row r="7" spans="2:21" ht="15" x14ac:dyDescent="0.2">
      <c r="B7" s="17" t="s">
        <v>7</v>
      </c>
      <c r="C7" s="17"/>
      <c r="D7" s="17" t="s">
        <v>8</v>
      </c>
      <c r="E7" s="17"/>
      <c r="F7" s="17" t="s">
        <v>9</v>
      </c>
      <c r="G7" s="17"/>
      <c r="H7" s="17"/>
      <c r="I7" s="17"/>
      <c r="J7" s="17"/>
      <c r="K7" s="17"/>
      <c r="L7" s="17"/>
      <c r="M7" s="20"/>
      <c r="N7" s="25"/>
      <c r="O7" s="20">
        <v>2</v>
      </c>
      <c r="P7" s="20">
        <v>30000</v>
      </c>
      <c r="Q7" s="20"/>
    </row>
    <row r="8" spans="2:21" ht="15.75" thickBot="1" x14ac:dyDescent="0.25">
      <c r="B8" s="17"/>
      <c r="C8" s="17"/>
      <c r="D8" s="17" t="s">
        <v>10</v>
      </c>
      <c r="E8" s="17"/>
      <c r="F8" s="17" t="s">
        <v>11</v>
      </c>
      <c r="G8" s="17" t="s">
        <v>12</v>
      </c>
      <c r="H8" s="17" t="s">
        <v>13</v>
      </c>
      <c r="I8" s="17"/>
      <c r="J8" s="17"/>
      <c r="K8" s="17"/>
      <c r="L8" s="17" t="s">
        <v>180</v>
      </c>
      <c r="M8" s="20"/>
      <c r="N8" s="25"/>
      <c r="O8" s="27">
        <v>3</v>
      </c>
      <c r="P8" s="27">
        <v>35000</v>
      </c>
      <c r="Q8" s="27"/>
    </row>
    <row r="9" spans="2:21" ht="15" x14ac:dyDescent="0.2">
      <c r="B9" s="17"/>
      <c r="C9" s="17"/>
      <c r="D9" s="17" t="s">
        <v>14</v>
      </c>
      <c r="E9" s="17"/>
      <c r="F9" s="17" t="s">
        <v>15</v>
      </c>
      <c r="G9" s="17"/>
      <c r="H9" s="17"/>
      <c r="I9" s="17"/>
      <c r="J9" s="17"/>
      <c r="K9" s="17"/>
      <c r="L9" s="17"/>
      <c r="M9" s="20"/>
      <c r="N9" s="25"/>
      <c r="O9" s="20">
        <v>4</v>
      </c>
      <c r="P9" s="20">
        <v>40000</v>
      </c>
      <c r="Q9" s="20"/>
    </row>
    <row r="10" spans="2:21" ht="15" x14ac:dyDescent="0.2">
      <c r="B10" s="17"/>
      <c r="C10" s="17"/>
      <c r="D10" s="17" t="s">
        <v>16</v>
      </c>
      <c r="E10" s="17"/>
      <c r="F10" s="17"/>
      <c r="G10" s="17" t="s">
        <v>17</v>
      </c>
      <c r="H10" s="17"/>
      <c r="I10" s="17"/>
      <c r="J10" s="17"/>
      <c r="K10" s="17"/>
      <c r="L10" s="17"/>
      <c r="M10" s="20"/>
      <c r="N10" s="25"/>
      <c r="O10" s="20">
        <v>5</v>
      </c>
      <c r="P10" s="20">
        <v>50000</v>
      </c>
      <c r="Q10" s="20"/>
    </row>
    <row r="11" spans="2:21" ht="15" x14ac:dyDescent="0.2">
      <c r="B11" s="17"/>
      <c r="C11" s="17"/>
      <c r="D11" s="17"/>
      <c r="E11" s="17"/>
      <c r="F11" s="17"/>
      <c r="G11" s="17" t="s">
        <v>18</v>
      </c>
      <c r="H11" s="17"/>
      <c r="I11" s="17"/>
      <c r="J11" s="17"/>
      <c r="K11" s="17"/>
      <c r="L11" s="17" t="s">
        <v>19</v>
      </c>
      <c r="M11" s="20"/>
      <c r="N11" s="25" t="s">
        <v>20</v>
      </c>
      <c r="O11" s="20">
        <v>6</v>
      </c>
      <c r="P11" s="20">
        <v>65000</v>
      </c>
      <c r="Q11" s="20"/>
    </row>
    <row r="12" spans="2:21" ht="14.25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N12" s="22" t="s">
        <v>21</v>
      </c>
      <c r="O12" s="26"/>
      <c r="P12" s="26"/>
    </row>
    <row r="13" spans="2:21" ht="18" x14ac:dyDescent="0.25">
      <c r="B13" s="4" t="s">
        <v>22</v>
      </c>
      <c r="N13" s="28" t="s">
        <v>23</v>
      </c>
      <c r="O13" s="29"/>
      <c r="P13" s="29"/>
    </row>
    <row r="14" spans="2:21" ht="13.5" thickBot="1" x14ac:dyDescent="0.25">
      <c r="C14" t="s">
        <v>24</v>
      </c>
    </row>
    <row r="15" spans="2:21" ht="71.25" customHeight="1" x14ac:dyDescent="0.2">
      <c r="C15" t="s">
        <v>25</v>
      </c>
      <c r="K15" s="2" t="s">
        <v>26</v>
      </c>
      <c r="L15" s="15" t="s">
        <v>27</v>
      </c>
      <c r="M15" s="16" t="s">
        <v>28</v>
      </c>
      <c r="N15" s="13" t="s">
        <v>29</v>
      </c>
      <c r="O15" s="13" t="s">
        <v>30</v>
      </c>
      <c r="P15" s="13" t="s">
        <v>31</v>
      </c>
      <c r="Q15" s="13" t="s">
        <v>32</v>
      </c>
      <c r="R15" s="13" t="s">
        <v>33</v>
      </c>
      <c r="S15" s="13" t="s">
        <v>34</v>
      </c>
      <c r="T15" s="13" t="s">
        <v>35</v>
      </c>
      <c r="U15" s="13" t="s">
        <v>36</v>
      </c>
    </row>
    <row r="16" spans="2:21" ht="16.5" customHeight="1" x14ac:dyDescent="0.2">
      <c r="C16" t="s">
        <v>37</v>
      </c>
      <c r="L16" s="24" t="s">
        <v>38</v>
      </c>
      <c r="M16" s="9">
        <v>43193</v>
      </c>
      <c r="N16" s="9">
        <f>M16/100*6.5</f>
        <v>2807.5450000000001</v>
      </c>
      <c r="O16" s="9">
        <f>M16/100*4.5</f>
        <v>1943.6849999999999</v>
      </c>
      <c r="P16" s="9">
        <f>M16/100*24.8</f>
        <v>10711.864</v>
      </c>
      <c r="Q16" s="9">
        <f>M16/100*9</f>
        <v>3887.37</v>
      </c>
      <c r="R16" s="9">
        <f>M16/100*15</f>
        <v>6478.95</v>
      </c>
      <c r="S16" s="9">
        <v>2570</v>
      </c>
      <c r="T16" s="14">
        <f>M16-N16-O16-R16</f>
        <v>31962.820000000003</v>
      </c>
      <c r="U16" s="43"/>
    </row>
    <row r="17" spans="2:21" ht="16.5" customHeight="1" x14ac:dyDescent="0.2">
      <c r="C17" s="1" t="s">
        <v>39</v>
      </c>
      <c r="D17" s="8">
        <v>10500</v>
      </c>
      <c r="E17" s="8">
        <v>1250</v>
      </c>
      <c r="F17" s="7">
        <f>D17+E17</f>
        <v>11750</v>
      </c>
      <c r="L17" s="24" t="s">
        <v>40</v>
      </c>
      <c r="M17" s="9">
        <v>36816</v>
      </c>
      <c r="N17" s="9"/>
      <c r="O17" s="9">
        <f t="shared" ref="O17:O26" si="0">M17/100*4.5</f>
        <v>1656.72</v>
      </c>
      <c r="P17" s="9">
        <f t="shared" ref="P17:P26" si="1">M17/100*24.8</f>
        <v>9130.3680000000004</v>
      </c>
      <c r="Q17" s="9">
        <f t="shared" ref="Q17:Q26" si="2">M17/100*9</f>
        <v>3313.44</v>
      </c>
      <c r="R17" s="9"/>
      <c r="S17" s="9">
        <v>2570</v>
      </c>
      <c r="T17" s="14"/>
      <c r="U17" s="43"/>
    </row>
    <row r="18" spans="2:21" ht="16.5" customHeight="1" x14ac:dyDescent="0.2">
      <c r="C18" s="1" t="s">
        <v>41</v>
      </c>
      <c r="D18" s="8">
        <v>10500</v>
      </c>
      <c r="E18" s="8">
        <v>1250</v>
      </c>
      <c r="F18" s="7">
        <f>D18-E18</f>
        <v>9250</v>
      </c>
      <c r="L18" s="23" t="s">
        <v>42</v>
      </c>
      <c r="M18" s="9">
        <v>22000</v>
      </c>
      <c r="N18" s="9"/>
      <c r="O18" s="9">
        <f t="shared" si="0"/>
        <v>990</v>
      </c>
      <c r="P18" s="9">
        <f t="shared" si="1"/>
        <v>5456</v>
      </c>
      <c r="Q18" s="9">
        <f t="shared" si="2"/>
        <v>1980</v>
      </c>
      <c r="R18" s="9"/>
      <c r="S18" s="9">
        <v>2570</v>
      </c>
      <c r="T18" s="14"/>
      <c r="U18" s="43"/>
    </row>
    <row r="19" spans="2:21" ht="16.5" customHeight="1" x14ac:dyDescent="0.2">
      <c r="C19" s="1" t="s">
        <v>43</v>
      </c>
      <c r="D19" s="8">
        <v>10500</v>
      </c>
      <c r="E19" s="8">
        <v>1250</v>
      </c>
      <c r="F19" s="7">
        <f>D19*E19</f>
        <v>13125000</v>
      </c>
      <c r="L19" s="23" t="s">
        <v>44</v>
      </c>
      <c r="M19" s="9">
        <v>32000</v>
      </c>
      <c r="N19" s="9"/>
      <c r="O19" s="9">
        <f t="shared" si="0"/>
        <v>1440</v>
      </c>
      <c r="P19" s="9">
        <f t="shared" si="1"/>
        <v>7936</v>
      </c>
      <c r="Q19" s="9">
        <f t="shared" si="2"/>
        <v>2880</v>
      </c>
      <c r="R19" s="9"/>
      <c r="S19" s="9">
        <v>2570</v>
      </c>
      <c r="T19" s="14"/>
      <c r="U19" s="43"/>
    </row>
    <row r="20" spans="2:21" ht="16.5" customHeight="1" x14ac:dyDescent="0.2">
      <c r="C20" s="1" t="s">
        <v>45</v>
      </c>
      <c r="D20" s="8">
        <v>10500</v>
      </c>
      <c r="E20" s="8">
        <v>1250</v>
      </c>
      <c r="F20" s="7">
        <f>D20/E20</f>
        <v>8.4</v>
      </c>
      <c r="L20" s="23" t="s">
        <v>46</v>
      </c>
      <c r="M20" s="9">
        <v>34000</v>
      </c>
      <c r="N20" s="9"/>
      <c r="O20" s="9">
        <f t="shared" si="0"/>
        <v>1530</v>
      </c>
      <c r="P20" s="9">
        <f t="shared" si="1"/>
        <v>8432</v>
      </c>
      <c r="Q20" s="9">
        <f t="shared" si="2"/>
        <v>3060</v>
      </c>
      <c r="R20" s="9"/>
      <c r="S20" s="9">
        <v>2570</v>
      </c>
      <c r="T20" s="14"/>
      <c r="U20" s="43"/>
    </row>
    <row r="21" spans="2:21" ht="16.5" customHeight="1" x14ac:dyDescent="0.2">
      <c r="C21" s="1" t="s">
        <v>47</v>
      </c>
      <c r="L21" s="23" t="s">
        <v>48</v>
      </c>
      <c r="M21" s="9">
        <v>39000</v>
      </c>
      <c r="N21" s="9"/>
      <c r="O21" s="9">
        <f t="shared" si="0"/>
        <v>1755</v>
      </c>
      <c r="P21" s="9">
        <f t="shared" si="1"/>
        <v>9672</v>
      </c>
      <c r="Q21" s="9">
        <f t="shared" si="2"/>
        <v>3510</v>
      </c>
      <c r="R21" s="9"/>
      <c r="S21" s="9">
        <v>2570</v>
      </c>
      <c r="T21" s="14"/>
      <c r="U21" s="43"/>
    </row>
    <row r="22" spans="2:21" ht="16.5" customHeight="1" x14ac:dyDescent="0.2">
      <c r="L22" s="23" t="s">
        <v>49</v>
      </c>
      <c r="M22" s="9">
        <v>70000</v>
      </c>
      <c r="N22" s="9"/>
      <c r="O22" s="9">
        <f t="shared" si="0"/>
        <v>3150</v>
      </c>
      <c r="P22" s="9">
        <f t="shared" si="1"/>
        <v>17360</v>
      </c>
      <c r="Q22" s="9">
        <f t="shared" si="2"/>
        <v>6300</v>
      </c>
      <c r="R22" s="9"/>
      <c r="S22" s="9">
        <v>2570</v>
      </c>
      <c r="T22" s="14"/>
      <c r="U22" s="43"/>
    </row>
    <row r="23" spans="2:21" ht="16.5" customHeight="1" x14ac:dyDescent="0.25">
      <c r="B23" s="4" t="s">
        <v>50</v>
      </c>
      <c r="L23" s="23" t="s">
        <v>51</v>
      </c>
      <c r="M23" s="9">
        <v>85000</v>
      </c>
      <c r="N23" s="9"/>
      <c r="O23" s="9">
        <f t="shared" si="0"/>
        <v>3825</v>
      </c>
      <c r="P23" s="9">
        <f t="shared" si="1"/>
        <v>21080</v>
      </c>
      <c r="Q23" s="9">
        <f t="shared" si="2"/>
        <v>7650</v>
      </c>
      <c r="R23" s="9"/>
      <c r="S23" s="9">
        <v>2570</v>
      </c>
      <c r="T23" s="14"/>
      <c r="U23" s="43"/>
    </row>
    <row r="24" spans="2:21" ht="16.5" customHeight="1" x14ac:dyDescent="0.2">
      <c r="C24" s="3" t="s">
        <v>52</v>
      </c>
      <c r="L24" s="23" t="s">
        <v>53</v>
      </c>
      <c r="M24" s="9">
        <v>120000</v>
      </c>
      <c r="N24" s="9"/>
      <c r="O24" s="9">
        <f t="shared" si="0"/>
        <v>5400</v>
      </c>
      <c r="P24" s="9">
        <f t="shared" si="1"/>
        <v>29760</v>
      </c>
      <c r="Q24" s="9">
        <f t="shared" si="2"/>
        <v>10800</v>
      </c>
      <c r="R24" s="9"/>
      <c r="S24" s="9">
        <v>2570</v>
      </c>
      <c r="T24" s="14"/>
      <c r="U24" s="43"/>
    </row>
    <row r="25" spans="2:21" ht="16.5" customHeight="1" x14ac:dyDescent="0.2">
      <c r="C25" s="3" t="s">
        <v>54</v>
      </c>
      <c r="L25" s="23" t="s">
        <v>55</v>
      </c>
      <c r="M25" s="9">
        <v>170000</v>
      </c>
      <c r="N25" s="9"/>
      <c r="O25" s="9">
        <f t="shared" si="0"/>
        <v>7650</v>
      </c>
      <c r="P25" s="9">
        <f t="shared" si="1"/>
        <v>42160</v>
      </c>
      <c r="Q25" s="9">
        <f t="shared" si="2"/>
        <v>15300</v>
      </c>
      <c r="R25" s="9"/>
      <c r="S25" s="9">
        <v>2570</v>
      </c>
      <c r="T25" s="14"/>
      <c r="U25" s="43"/>
    </row>
    <row r="26" spans="2:21" x14ac:dyDescent="0.2">
      <c r="C26" s="3" t="s">
        <v>56</v>
      </c>
      <c r="L26" s="23" t="s">
        <v>57</v>
      </c>
      <c r="M26" s="9">
        <v>50000</v>
      </c>
      <c r="N26" s="9"/>
      <c r="O26" s="9">
        <f t="shared" si="0"/>
        <v>2250</v>
      </c>
      <c r="P26" s="9">
        <f t="shared" si="1"/>
        <v>12400</v>
      </c>
      <c r="Q26" s="9">
        <f t="shared" si="2"/>
        <v>4500</v>
      </c>
      <c r="R26" s="9"/>
      <c r="S26" s="9">
        <v>2570</v>
      </c>
      <c r="T26" s="14"/>
      <c r="U26" s="43"/>
    </row>
    <row r="27" spans="2:21" x14ac:dyDescent="0.2">
      <c r="T27" s="2"/>
    </row>
    <row r="28" spans="2:21" x14ac:dyDescent="0.2">
      <c r="C28">
        <v>125</v>
      </c>
      <c r="D28">
        <v>145</v>
      </c>
      <c r="E28">
        <v>148</v>
      </c>
      <c r="T28" s="2"/>
    </row>
    <row r="29" spans="2:21" ht="29.25" customHeight="1" x14ac:dyDescent="0.2">
      <c r="T29" s="2"/>
    </row>
    <row r="30" spans="2:21" ht="18" x14ac:dyDescent="0.25">
      <c r="B30" s="4" t="s">
        <v>58</v>
      </c>
    </row>
    <row r="31" spans="2:21" x14ac:dyDescent="0.2">
      <c r="C31" t="s">
        <v>59</v>
      </c>
    </row>
    <row r="32" spans="2:21" x14ac:dyDescent="0.2">
      <c r="C32" t="s">
        <v>60</v>
      </c>
    </row>
    <row r="33" spans="2:4" x14ac:dyDescent="0.2">
      <c r="C33" t="s">
        <v>61</v>
      </c>
    </row>
    <row r="34" spans="2:4" ht="24" customHeight="1" x14ac:dyDescent="0.2"/>
    <row r="35" spans="2:4" ht="18" x14ac:dyDescent="0.25">
      <c r="B35" s="4" t="s">
        <v>62</v>
      </c>
    </row>
    <row r="36" spans="2:4" x14ac:dyDescent="0.2">
      <c r="C36" s="2" t="s">
        <v>63</v>
      </c>
    </row>
    <row r="37" spans="2:4" x14ac:dyDescent="0.2">
      <c r="D37" t="s">
        <v>64</v>
      </c>
    </row>
    <row r="38" spans="2:4" x14ac:dyDescent="0.2">
      <c r="D38" t="s">
        <v>65</v>
      </c>
    </row>
    <row r="39" spans="2:4" x14ac:dyDescent="0.2">
      <c r="C39" t="s">
        <v>66</v>
      </c>
    </row>
    <row r="40" spans="2:4" x14ac:dyDescent="0.2">
      <c r="C40" s="2" t="s">
        <v>67</v>
      </c>
    </row>
    <row r="41" spans="2:4" x14ac:dyDescent="0.2">
      <c r="C41" t="s">
        <v>68</v>
      </c>
    </row>
    <row r="42" spans="2:4" x14ac:dyDescent="0.2">
      <c r="D42" t="s">
        <v>69</v>
      </c>
    </row>
    <row r="43" spans="2:4" ht="27.75" customHeight="1" x14ac:dyDescent="0.2"/>
    <row r="44" spans="2:4" ht="18" x14ac:dyDescent="0.25">
      <c r="B44" s="4" t="s">
        <v>70</v>
      </c>
    </row>
    <row r="45" spans="2:4" x14ac:dyDescent="0.2">
      <c r="C45" t="s">
        <v>71</v>
      </c>
    </row>
    <row r="46" spans="2:4" x14ac:dyDescent="0.2">
      <c r="C46" t="s">
        <v>72</v>
      </c>
    </row>
    <row r="47" spans="2:4" x14ac:dyDescent="0.2">
      <c r="C47" t="s">
        <v>73</v>
      </c>
    </row>
    <row r="48" spans="2:4" x14ac:dyDescent="0.2">
      <c r="C48" t="s">
        <v>74</v>
      </c>
    </row>
    <row r="49" spans="2:4" ht="33.75" customHeight="1" x14ac:dyDescent="0.2"/>
    <row r="50" spans="2:4" ht="18" x14ac:dyDescent="0.25">
      <c r="B50" s="4" t="s">
        <v>75</v>
      </c>
    </row>
    <row r="51" spans="2:4" x14ac:dyDescent="0.2">
      <c r="C51" t="s">
        <v>76</v>
      </c>
    </row>
    <row r="52" spans="2:4" x14ac:dyDescent="0.2">
      <c r="C52" t="s">
        <v>77</v>
      </c>
    </row>
    <row r="53" spans="2:4" x14ac:dyDescent="0.2">
      <c r="C53" s="2" t="s">
        <v>78</v>
      </c>
    </row>
    <row r="54" spans="2:4" x14ac:dyDescent="0.2">
      <c r="C54" t="s">
        <v>79</v>
      </c>
    </row>
    <row r="55" spans="2:4" x14ac:dyDescent="0.2">
      <c r="C55" t="s">
        <v>80</v>
      </c>
    </row>
    <row r="56" spans="2:4" x14ac:dyDescent="0.2">
      <c r="C56" t="s">
        <v>81</v>
      </c>
    </row>
    <row r="57" spans="2:4" x14ac:dyDescent="0.2">
      <c r="C57" t="s">
        <v>82</v>
      </c>
    </row>
    <row r="59" spans="2:4" x14ac:dyDescent="0.2">
      <c r="C59" s="2" t="s">
        <v>83</v>
      </c>
    </row>
    <row r="60" spans="2:4" x14ac:dyDescent="0.2">
      <c r="D60" t="s">
        <v>84</v>
      </c>
    </row>
    <row r="62" spans="2:4" x14ac:dyDescent="0.2">
      <c r="C62" s="2" t="s">
        <v>85</v>
      </c>
    </row>
    <row r="63" spans="2:4" x14ac:dyDescent="0.2">
      <c r="D63" t="s">
        <v>86</v>
      </c>
    </row>
    <row r="64" spans="2:4" x14ac:dyDescent="0.2">
      <c r="D64" t="s">
        <v>87</v>
      </c>
    </row>
    <row r="66" spans="3:10" x14ac:dyDescent="0.2">
      <c r="C66" s="2" t="s">
        <v>88</v>
      </c>
    </row>
    <row r="67" spans="3:10" x14ac:dyDescent="0.2">
      <c r="D67" t="s">
        <v>89</v>
      </c>
    </row>
    <row r="68" spans="3:10" x14ac:dyDescent="0.2">
      <c r="D68" t="s">
        <v>90</v>
      </c>
    </row>
    <row r="70" spans="3:10" x14ac:dyDescent="0.2">
      <c r="C70" s="2" t="s">
        <v>91</v>
      </c>
    </row>
    <row r="71" spans="3:10" x14ac:dyDescent="0.2">
      <c r="D71" t="s">
        <v>92</v>
      </c>
    </row>
    <row r="72" spans="3:10" x14ac:dyDescent="0.2">
      <c r="D72" t="s">
        <v>93</v>
      </c>
    </row>
    <row r="74" spans="3:10" x14ac:dyDescent="0.2">
      <c r="C74" s="2" t="s">
        <v>94</v>
      </c>
    </row>
    <row r="75" spans="3:10" x14ac:dyDescent="0.2">
      <c r="D75" t="s">
        <v>95</v>
      </c>
    </row>
    <row r="76" spans="3:10" ht="21" customHeight="1" x14ac:dyDescent="0.2">
      <c r="D76" t="s">
        <v>96</v>
      </c>
      <c r="G76" t="s">
        <v>97</v>
      </c>
      <c r="I76" t="s">
        <v>98</v>
      </c>
      <c r="J76" t="s">
        <v>99</v>
      </c>
    </row>
    <row r="77" spans="3:10" x14ac:dyDescent="0.2">
      <c r="D77" t="s">
        <v>100</v>
      </c>
    </row>
    <row r="78" spans="3:10" x14ac:dyDescent="0.2">
      <c r="D78" t="s">
        <v>101</v>
      </c>
    </row>
    <row r="80" spans="3:10" x14ac:dyDescent="0.2">
      <c r="C80" s="2" t="s">
        <v>102</v>
      </c>
    </row>
    <row r="81" spans="4:14" x14ac:dyDescent="0.2">
      <c r="D81" t="s">
        <v>103</v>
      </c>
      <c r="K81" t="s">
        <v>104</v>
      </c>
      <c r="L81" t="s">
        <v>105</v>
      </c>
      <c r="M81" t="s">
        <v>106</v>
      </c>
      <c r="N81" t="s">
        <v>107</v>
      </c>
    </row>
    <row r="82" spans="4:14" x14ac:dyDescent="0.2">
      <c r="D82" t="s">
        <v>108</v>
      </c>
      <c r="L82">
        <v>12</v>
      </c>
      <c r="M82" s="10">
        <v>39995</v>
      </c>
      <c r="N82" s="11">
        <v>0.4480555555555556</v>
      </c>
    </row>
    <row r="83" spans="4:14" x14ac:dyDescent="0.2">
      <c r="D83" t="s">
        <v>109</v>
      </c>
      <c r="L83">
        <v>12.36589</v>
      </c>
      <c r="M83" s="10">
        <v>41264</v>
      </c>
      <c r="N83" s="12">
        <v>45597</v>
      </c>
    </row>
    <row r="84" spans="4:14" x14ac:dyDescent="0.2">
      <c r="D84" t="s">
        <v>110</v>
      </c>
      <c r="L84">
        <v>124524.3</v>
      </c>
      <c r="M84" s="10">
        <v>39753</v>
      </c>
    </row>
    <row r="85" spans="4:14" x14ac:dyDescent="0.2">
      <c r="D85" t="s">
        <v>111</v>
      </c>
    </row>
    <row r="87" spans="4:14" x14ac:dyDescent="0.2">
      <c r="D87" t="s">
        <v>112</v>
      </c>
    </row>
    <row r="88" spans="4:14" x14ac:dyDescent="0.2">
      <c r="E88" t="s">
        <v>113</v>
      </c>
      <c r="F88" t="s">
        <v>114</v>
      </c>
    </row>
    <row r="89" spans="4:14" x14ac:dyDescent="0.2">
      <c r="E89" s="5">
        <v>0</v>
      </c>
      <c r="F89" t="s">
        <v>115</v>
      </c>
    </row>
    <row r="90" spans="4:14" x14ac:dyDescent="0.2">
      <c r="E90" t="s">
        <v>116</v>
      </c>
      <c r="F90" t="s">
        <v>117</v>
      </c>
    </row>
    <row r="91" spans="4:14" x14ac:dyDescent="0.2">
      <c r="E91" t="s">
        <v>118</v>
      </c>
      <c r="F91" t="s">
        <v>119</v>
      </c>
    </row>
    <row r="93" spans="4:14" x14ac:dyDescent="0.2">
      <c r="D93" s="2" t="s">
        <v>120</v>
      </c>
      <c r="E93" t="s">
        <v>121</v>
      </c>
      <c r="G93" t="s">
        <v>122</v>
      </c>
      <c r="I93">
        <v>152365</v>
      </c>
    </row>
    <row r="94" spans="4:14" x14ac:dyDescent="0.2">
      <c r="E94" t="s">
        <v>123</v>
      </c>
      <c r="G94" t="s">
        <v>124</v>
      </c>
      <c r="I94">
        <v>158</v>
      </c>
    </row>
    <row r="95" spans="4:14" x14ac:dyDescent="0.2">
      <c r="E95" t="s">
        <v>123</v>
      </c>
      <c r="G95" t="s">
        <v>125</v>
      </c>
      <c r="I95" s="6">
        <v>158236.74</v>
      </c>
    </row>
    <row r="99" spans="2:10" ht="18" x14ac:dyDescent="0.25">
      <c r="B99" s="4" t="s">
        <v>126</v>
      </c>
    </row>
    <row r="100" spans="2:10" x14ac:dyDescent="0.2">
      <c r="C100" s="3" t="s">
        <v>127</v>
      </c>
    </row>
    <row r="101" spans="2:10" x14ac:dyDescent="0.2">
      <c r="C101" t="s">
        <v>128</v>
      </c>
    </row>
    <row r="102" spans="2:10" ht="24" customHeight="1" x14ac:dyDescent="0.2"/>
    <row r="103" spans="2:10" ht="18" x14ac:dyDescent="0.25">
      <c r="B103" s="4" t="s">
        <v>129</v>
      </c>
    </row>
    <row r="104" spans="2:10" x14ac:dyDescent="0.2">
      <c r="C104" t="s">
        <v>130</v>
      </c>
      <c r="F104" t="s">
        <v>131</v>
      </c>
    </row>
    <row r="105" spans="2:10" x14ac:dyDescent="0.2">
      <c r="C105" t="s">
        <v>132</v>
      </c>
    </row>
    <row r="106" spans="2:10" x14ac:dyDescent="0.2">
      <c r="C106" t="s">
        <v>133</v>
      </c>
    </row>
    <row r="107" spans="2:10" ht="26.25" customHeight="1" x14ac:dyDescent="0.2"/>
    <row r="108" spans="2:10" ht="18" x14ac:dyDescent="0.25">
      <c r="B108" s="4" t="s">
        <v>134</v>
      </c>
    </row>
    <row r="109" spans="2:10" x14ac:dyDescent="0.2">
      <c r="C109" t="s">
        <v>135</v>
      </c>
    </row>
    <row r="110" spans="2:10" x14ac:dyDescent="0.2">
      <c r="C110" s="3" t="s">
        <v>136</v>
      </c>
      <c r="H110" t="s">
        <v>137</v>
      </c>
      <c r="I110" t="s">
        <v>138</v>
      </c>
      <c r="J110" t="s">
        <v>139</v>
      </c>
    </row>
    <row r="111" spans="2:10" x14ac:dyDescent="0.2">
      <c r="H111">
        <v>1</v>
      </c>
      <c r="I111" t="s">
        <v>140</v>
      </c>
      <c r="J111">
        <v>65</v>
      </c>
    </row>
    <row r="112" spans="2:10" x14ac:dyDescent="0.2">
      <c r="H112">
        <v>2</v>
      </c>
      <c r="I112" t="s">
        <v>141</v>
      </c>
      <c r="J112">
        <v>42</v>
      </c>
    </row>
    <row r="113" spans="2:10" x14ac:dyDescent="0.2">
      <c r="H113">
        <v>3</v>
      </c>
      <c r="I113" t="s">
        <v>142</v>
      </c>
      <c r="J113">
        <v>45</v>
      </c>
    </row>
    <row r="114" spans="2:10" x14ac:dyDescent="0.2">
      <c r="H114">
        <v>4</v>
      </c>
      <c r="I114" t="s">
        <v>143</v>
      </c>
      <c r="J114">
        <v>78</v>
      </c>
    </row>
    <row r="115" spans="2:10" x14ac:dyDescent="0.2">
      <c r="H115" t="s">
        <v>144</v>
      </c>
      <c r="J115">
        <f>SUM(J111:J114)</f>
        <v>230</v>
      </c>
    </row>
    <row r="116" spans="2:10" ht="18" x14ac:dyDescent="0.25">
      <c r="B116" s="4" t="s">
        <v>145</v>
      </c>
    </row>
    <row r="117" spans="2:10" x14ac:dyDescent="0.2">
      <c r="C117" t="s">
        <v>146</v>
      </c>
    </row>
    <row r="118" spans="2:10" x14ac:dyDescent="0.2">
      <c r="C118" t="s">
        <v>147</v>
      </c>
    </row>
    <row r="119" spans="2:10" x14ac:dyDescent="0.2">
      <c r="C119" t="s">
        <v>148</v>
      </c>
    </row>
    <row r="122" spans="2:10" ht="18" x14ac:dyDescent="0.25">
      <c r="B122" s="4" t="s">
        <v>149</v>
      </c>
    </row>
    <row r="123" spans="2:10" x14ac:dyDescent="0.2">
      <c r="C123" t="s">
        <v>150</v>
      </c>
    </row>
    <row r="124" spans="2:10" x14ac:dyDescent="0.2">
      <c r="C124" t="s">
        <v>151</v>
      </c>
    </row>
    <row r="125" spans="2:10" x14ac:dyDescent="0.2">
      <c r="D125" t="s">
        <v>152</v>
      </c>
    </row>
    <row r="126" spans="2:10" x14ac:dyDescent="0.2">
      <c r="C126" t="s">
        <v>153</v>
      </c>
    </row>
    <row r="127" spans="2:10" x14ac:dyDescent="0.2">
      <c r="C127" t="s">
        <v>154</v>
      </c>
    </row>
    <row r="128" spans="2:10" ht="13.5" thickBot="1" x14ac:dyDescent="0.25"/>
    <row r="129" spans="1:8" ht="13.5" thickBot="1" x14ac:dyDescent="0.25">
      <c r="B129" t="s">
        <v>155</v>
      </c>
      <c r="C129" s="30" t="s">
        <v>156</v>
      </c>
      <c r="D129" s="31" t="s">
        <v>157</v>
      </c>
      <c r="E129" s="32" t="s">
        <v>158</v>
      </c>
      <c r="F129" s="32" t="s">
        <v>159</v>
      </c>
      <c r="G129" s="32" t="s">
        <v>160</v>
      </c>
      <c r="H129" s="33" t="s">
        <v>161</v>
      </c>
    </row>
    <row r="130" spans="1:8" x14ac:dyDescent="0.2">
      <c r="C130" s="34" t="s">
        <v>162</v>
      </c>
      <c r="D130" s="35" t="s">
        <v>163</v>
      </c>
      <c r="E130" s="35">
        <v>3</v>
      </c>
      <c r="F130" s="35">
        <v>5</v>
      </c>
      <c r="G130" s="35">
        <v>2</v>
      </c>
      <c r="H130" s="36" t="s">
        <v>164</v>
      </c>
    </row>
    <row r="131" spans="1:8" x14ac:dyDescent="0.2">
      <c r="C131" s="37" t="s">
        <v>165</v>
      </c>
      <c r="D131" s="9" t="s">
        <v>166</v>
      </c>
      <c r="E131" s="9">
        <v>1</v>
      </c>
      <c r="F131" s="9">
        <v>3</v>
      </c>
      <c r="G131" s="9">
        <v>2</v>
      </c>
      <c r="H131" s="38"/>
    </row>
    <row r="132" spans="1:8" x14ac:dyDescent="0.2">
      <c r="C132" s="37" t="s">
        <v>162</v>
      </c>
      <c r="D132" s="9" t="s">
        <v>167</v>
      </c>
      <c r="E132" s="9">
        <v>3</v>
      </c>
      <c r="F132" s="9">
        <v>2</v>
      </c>
      <c r="G132" s="9">
        <v>1</v>
      </c>
      <c r="H132" s="38"/>
    </row>
    <row r="133" spans="1:8" ht="13.5" thickBot="1" x14ac:dyDescent="0.25">
      <c r="C133" s="39" t="s">
        <v>168</v>
      </c>
      <c r="D133" s="40" t="s">
        <v>169</v>
      </c>
      <c r="E133" s="40">
        <v>2</v>
      </c>
      <c r="F133" s="40">
        <v>1</v>
      </c>
      <c r="G133" s="40">
        <v>1</v>
      </c>
      <c r="H133" s="41"/>
    </row>
    <row r="135" spans="1:8" x14ac:dyDescent="0.2">
      <c r="B135">
        <v>1</v>
      </c>
      <c r="C135" t="s">
        <v>170</v>
      </c>
    </row>
    <row r="136" spans="1:8" x14ac:dyDescent="0.2">
      <c r="B136">
        <v>2</v>
      </c>
      <c r="C136" t="s">
        <v>171</v>
      </c>
    </row>
    <row r="137" spans="1:8" x14ac:dyDescent="0.2">
      <c r="B137">
        <v>3</v>
      </c>
      <c r="C137" t="s">
        <v>172</v>
      </c>
    </row>
    <row r="139" spans="1:8" x14ac:dyDescent="0.2">
      <c r="A139" s="42" t="s">
        <v>173</v>
      </c>
      <c r="B139" s="26"/>
    </row>
    <row r="140" spans="1:8" x14ac:dyDescent="0.2">
      <c r="B140" s="3" t="s">
        <v>174</v>
      </c>
    </row>
    <row r="142" spans="1:8" x14ac:dyDescent="0.2">
      <c r="B142" t="s">
        <v>175</v>
      </c>
    </row>
    <row r="143" spans="1:8" x14ac:dyDescent="0.2">
      <c r="B143" t="s">
        <v>176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73551b-473d-408f-afa6-a6d54456c836">
      <Terms xmlns="http://schemas.microsoft.com/office/infopath/2007/PartnerControls"/>
    </lcf76f155ced4ddcb4097134ff3c332f>
    <TaxCatchAll xmlns="dc6638d2-e21a-43a0-9b6a-74879676ec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9A489CFD40B54C92C989A5F14E0329" ma:contentTypeVersion="9" ma:contentTypeDescription="Vytvoří nový dokument" ma:contentTypeScope="" ma:versionID="c337e6ac8ac7d76f5555839713923f81">
  <xsd:schema xmlns:xsd="http://www.w3.org/2001/XMLSchema" xmlns:xs="http://www.w3.org/2001/XMLSchema" xmlns:p="http://schemas.microsoft.com/office/2006/metadata/properties" xmlns:ns2="fb73551b-473d-408f-afa6-a6d54456c836" xmlns:ns3="dc6638d2-e21a-43a0-9b6a-74879676ec1e" targetNamespace="http://schemas.microsoft.com/office/2006/metadata/properties" ma:root="true" ma:fieldsID="79169a2b337113b861a1fc643e2fc8b4" ns2:_="" ns3:_="">
    <xsd:import namespace="fb73551b-473d-408f-afa6-a6d54456c836"/>
    <xsd:import namespace="dc6638d2-e21a-43a0-9b6a-74879676ec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3551b-473d-408f-afa6-a6d54456c8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90bd85cd-782a-43ea-8413-770a625404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638d2-e21a-43a0-9b6a-74879676ec1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de6efb5-e2b9-451e-bd72-3ff741e2a6af}" ma:internalName="TaxCatchAll" ma:showField="CatchAllData" ma:web="dc6638d2-e21a-43a0-9b6a-74879676ec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8A7E1B-8264-45D8-AC5E-341640C45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9832A6-7F67-494B-92E5-1D20019A8608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dc6638d2-e21a-43a0-9b6a-74879676ec1e"/>
    <ds:schemaRef ds:uri="fb73551b-473d-408f-afa6-a6d54456c83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FE2480-C0C4-435F-A410-BB4780ACA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3551b-473d-408f-afa6-a6d54456c836"/>
    <ds:schemaRef ds:uri="dc6638d2-e21a-43a0-9b6a-74879676e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GVM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</dc:creator>
  <cp:keywords/>
  <dc:description/>
  <cp:lastModifiedBy>Emma Klimentová</cp:lastModifiedBy>
  <cp:revision/>
  <dcterms:created xsi:type="dcterms:W3CDTF">2007-03-30T08:06:43Z</dcterms:created>
  <dcterms:modified xsi:type="dcterms:W3CDTF">2023-10-05T10:25:25Z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0x0101005D9A489CFD40B54C92C989A5F14E0329</vt:lpwstr>
  </property>
  <property fmtid="{D5CDD505-2E9C-101B-9397-08002B2CF9AE}" pid="3" name="MediaServiceImageTags">
    <vt:lpwstr/>
  </property>
  <property fmtid="{D5CDD505-2E9C-101B-9397-08002B2CF9AE}" pid="4" name="Order">
    <vt:r8>3200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